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a2e6a3fa39d33383/Desktop/French Counsel/"/>
    </mc:Choice>
  </mc:AlternateContent>
  <xr:revisionPtr revIDLastSave="849" documentId="8_{7BBA3A5A-6A0F-43FA-BD74-F0781C252681}" xr6:coauthVersionLast="47" xr6:coauthVersionMax="47" xr10:uidLastSave="{5AB46732-6261-42BA-9C54-81B3914FF476}"/>
  <bookViews>
    <workbookView xWindow="-120" yWindow="-120" windowWidth="20730" windowHeight="11040" firstSheet="1" activeTab="1" xr2:uid="{9DF1A58B-65CD-4F41-B479-2453967E2254}"/>
  </bookViews>
  <sheets>
    <sheet name="Data 1" sheetId="2" state="hidden" r:id="rId1"/>
    <sheet name="Assessment" sheetId="1" r:id="rId2"/>
    <sheet name="Data" sheetId="3" state="hidden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6" i="2" l="1"/>
  <c r="D16" i="2"/>
  <c r="C16" i="2"/>
  <c r="L60" i="1"/>
  <c r="L63" i="1"/>
  <c r="L62" i="1"/>
  <c r="L61" i="1"/>
  <c r="L39" i="1"/>
  <c r="L41" i="1"/>
  <c r="L42" i="1"/>
  <c r="L43" i="1"/>
  <c r="L44" i="1"/>
  <c r="L55" i="1"/>
  <c r="L54" i="1"/>
  <c r="L53" i="1"/>
  <c r="L52" i="1"/>
  <c r="L51" i="1"/>
  <c r="L50" i="1"/>
  <c r="L26" i="1"/>
  <c r="L34" i="1"/>
  <c r="L35" i="1"/>
  <c r="L33" i="1"/>
  <c r="L29" i="1"/>
  <c r="L28" i="1"/>
  <c r="L27" i="1"/>
  <c r="L25" i="1"/>
  <c r="L24" i="1"/>
  <c r="L23" i="1"/>
  <c r="L38" i="1"/>
  <c r="L37" i="1"/>
  <c r="L22" i="1"/>
  <c r="L21" i="1"/>
  <c r="L20" i="1"/>
  <c r="F16" i="2" l="1"/>
  <c r="E15" i="2"/>
  <c r="D15" i="2"/>
  <c r="C15" i="2"/>
  <c r="E14" i="2"/>
  <c r="D14" i="2"/>
  <c r="C14" i="2"/>
  <c r="F15" i="2" l="1"/>
  <c r="F14" i="2"/>
</calcChain>
</file>

<file path=xl/sharedStrings.xml><?xml version="1.0" encoding="utf-8"?>
<sst xmlns="http://schemas.openxmlformats.org/spreadsheetml/2006/main" count="199" uniqueCount="122">
  <si>
    <t>Write a short paragraph (3-4 sentences) about your daily routine in French.</t>
  </si>
  <si>
    <t xml:space="preserve">Quel est le mot français pour "house"? </t>
  </si>
  <si>
    <t>Which word means "hello" in French?</t>
  </si>
  <si>
    <t xml:space="preserve">What does "chat" mean in French? </t>
  </si>
  <si>
    <t xml:space="preserve">Choose the correct form of the verb "to be" (être) in the present tense for "I am": </t>
  </si>
  <si>
    <t xml:space="preserve">Which article should be used with the word "livre" (book) in French? </t>
  </si>
  <si>
    <t>Complete the sentence: "Il ____ français."</t>
  </si>
  <si>
    <t>Beginner</t>
  </si>
  <si>
    <t>Name:</t>
  </si>
  <si>
    <t>Email:</t>
  </si>
  <si>
    <t>Date:</t>
  </si>
  <si>
    <t>Address:</t>
  </si>
  <si>
    <t>SUBMIT</t>
  </si>
  <si>
    <t>*Please rember to save and attach this document to submission above</t>
  </si>
  <si>
    <t>*In case where the button does not work to "Submit" you can email admin@nineyardscounsel.com directly</t>
  </si>
  <si>
    <t>Score</t>
  </si>
  <si>
    <t>Vocabulary</t>
  </si>
  <si>
    <t>Grammar</t>
  </si>
  <si>
    <t>Comprehension</t>
  </si>
  <si>
    <t>Writing</t>
  </si>
  <si>
    <t>VOCABULARY</t>
  </si>
  <si>
    <t xml:space="preserve">Maison </t>
  </si>
  <si>
    <t xml:space="preserve">Chien </t>
  </si>
  <si>
    <t>Voiture</t>
  </si>
  <si>
    <t>Insert</t>
  </si>
  <si>
    <t>V1</t>
  </si>
  <si>
    <t>V2</t>
  </si>
  <si>
    <t xml:space="preserve">Bonjour </t>
  </si>
  <si>
    <t xml:space="preserve">Merci </t>
  </si>
  <si>
    <t>Au revoir</t>
  </si>
  <si>
    <t>Note</t>
  </si>
  <si>
    <t>Recommendation</t>
  </si>
  <si>
    <t>Intermediate</t>
  </si>
  <si>
    <t>Advanced</t>
  </si>
  <si>
    <t>Total</t>
  </si>
  <si>
    <t xml:space="preserve">Cat </t>
  </si>
  <si>
    <t xml:space="preserve">Dog </t>
  </si>
  <si>
    <t>Bird</t>
  </si>
  <si>
    <t>V3</t>
  </si>
  <si>
    <t>Complètez la phrase avec la forme correcte du verbe entre parenthèses :</t>
  </si>
  <si>
    <t xml:space="preserve"> "Nous (partir) en vacances demain matin."</t>
  </si>
  <si>
    <t>Type</t>
  </si>
  <si>
    <t>Choisissez le pronom relatif correct : "La fille ____ j'ai parlé hier est très sympa."</t>
  </si>
  <si>
    <t>This self-assessment test covers vocabulary, grammar, comprehension, and writing skills. After the completion, your responses are evaluated to determine proficiency level. Instructions: Please select the most appropriate response for each question. There is only one correct answer for each question.</t>
  </si>
  <si>
    <t>Transformez la phrase à la forme négative : "Elle a mangé toute la pizza."</t>
  </si>
  <si>
    <t>Cultural</t>
  </si>
  <si>
    <t>Mettez le verbe entre parenthèses au plus-que-parfait : "Quand je suis arrivé, ils (partir) déjà."</t>
  </si>
  <si>
    <t>Quel est le mot français pour "sun" ?</t>
  </si>
  <si>
    <t>Quel est le mot français pour "book" ?</t>
  </si>
  <si>
    <t>Quel est le mot français pour "embarrassing" ?</t>
  </si>
  <si>
    <t>Quel est le synonyme de "éphémère" ?</t>
  </si>
  <si>
    <t>Passager</t>
  </si>
  <si>
    <t>Qu'est-ce que ça veut dire quand un Français dit "C'est la fin des haricots" ?</t>
  </si>
  <si>
    <t>Quel est le mot français pour "serendipity" ?</t>
  </si>
  <si>
    <t>Quel est le mot français pour "car" ?</t>
  </si>
  <si>
    <t>V8</t>
  </si>
  <si>
    <t>Personne</t>
  </si>
  <si>
    <t>Quelqu'un</t>
  </si>
  <si>
    <t>Sérendipité</t>
  </si>
  <si>
    <t>V9</t>
  </si>
  <si>
    <t>Heureux</t>
  </si>
  <si>
    <t>Malheureux</t>
  </si>
  <si>
    <t>la catastrophe</t>
  </si>
  <si>
    <t>V10</t>
  </si>
  <si>
    <t>la joie</t>
  </si>
  <si>
    <t>le ferme</t>
  </si>
  <si>
    <t>GAMMAR</t>
  </si>
  <si>
    <t>G1</t>
  </si>
  <si>
    <t xml:space="preserve">Suis </t>
  </si>
  <si>
    <t xml:space="preserve">Êtes </t>
  </si>
  <si>
    <t>Est</t>
  </si>
  <si>
    <t>G2</t>
  </si>
  <si>
    <t>Le</t>
  </si>
  <si>
    <t xml:space="preserve">La </t>
  </si>
  <si>
    <t>Les</t>
  </si>
  <si>
    <t>G3</t>
  </si>
  <si>
    <t>Sont</t>
  </si>
  <si>
    <t>Être</t>
  </si>
  <si>
    <t xml:space="preserve">Choisissez le verbe correct au passé composé pour compléter la phrase : </t>
  </si>
  <si>
    <t>"Hier, nous ___ (aller) au cinéma."</t>
  </si>
  <si>
    <t>Complétez l'expression française populaire : "C'est pas mon _________ !"</t>
  </si>
  <si>
    <t>Identifiez le pronom relatif dans la phrase suivante : "Les livres que j'ai achetés sont très intéressants."</t>
  </si>
  <si>
    <t>COMPREHENSION</t>
  </si>
  <si>
    <t>C1</t>
  </si>
  <si>
    <t>I go to work by bus.</t>
  </si>
  <si>
    <t>I go to work by car</t>
  </si>
  <si>
    <t>I go to work on foot.</t>
  </si>
  <si>
    <t>"Je vais au travail a pied."</t>
  </si>
  <si>
    <t>Read the following sentences and choose the correct translation:</t>
  </si>
  <si>
    <t>"Il mange une pomme."</t>
  </si>
  <si>
    <t>He eats an apple.</t>
  </si>
  <si>
    <t>He drinks water.</t>
  </si>
  <si>
    <t>He reads a book.</t>
  </si>
  <si>
    <t>Nous écoutons de la musique.</t>
  </si>
  <si>
    <t>We watch TV.</t>
  </si>
  <si>
    <t>We listen to music.</t>
  </si>
  <si>
    <t>We play video games.</t>
  </si>
  <si>
    <t>C2</t>
  </si>
  <si>
    <t>C3</t>
  </si>
  <si>
    <t>Elle a étudié pendant des heures pour son examen.</t>
  </si>
  <si>
    <t>She studied for hours for her exam.</t>
  </si>
  <si>
    <t>C4</t>
  </si>
  <si>
    <t>She watched movies all day</t>
  </si>
  <si>
    <t>She slept late for her exam.</t>
  </si>
  <si>
    <t>C5</t>
  </si>
  <si>
    <t>Il a voyagé à travers l'Europe l'été dernier.</t>
  </si>
  <si>
    <t>He traveled through Europe last summer.</t>
  </si>
  <si>
    <t>He stayed home in Europe all summer.</t>
  </si>
  <si>
    <t>He traveled through Europe last autum.</t>
  </si>
  <si>
    <t>Nous avons assisté à un concert de musique classique hier soir.</t>
  </si>
  <si>
    <t>C6</t>
  </si>
  <si>
    <t>We attended a classical music concert last night.</t>
  </si>
  <si>
    <t>We attended to a rock concert last night.</t>
  </si>
  <si>
    <t>We attended a movie at home last night.</t>
  </si>
  <si>
    <t>WRITING</t>
  </si>
  <si>
    <t>TYPE HERE</t>
  </si>
  <si>
    <t>Quelle est la nationalité de la narrateur ?</t>
  </si>
  <si>
    <t>Quel âge a le narrateur ?</t>
  </si>
  <si>
    <t>Please listen to this audio and respond to the questions below.</t>
  </si>
  <si>
    <t>Quel est le nom du narrateur?</t>
  </si>
  <si>
    <t>Combien de fois le narrateur se répète-t-il ?</t>
  </si>
  <si>
    <t>*You will receive the results within a day of sumbission.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</si>
</sst>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i/>
      <sz val="9"/>
      <color theme="1"/>
      <name val="Calibri Light"/>
      <family val="2"/>
    </font>
    <font>
      <sz val="9"/>
      <color theme="1"/>
      <name val="Calibri Light"/>
      <family val="2"/>
    </font>
    <font>
      <sz val="11"/>
      <color theme="1"/>
      <name val="Calibri"/>
      <family val="2"/>
    </font>
    <font>
      <u/>
      <sz val="11"/>
      <color theme="10"/>
      <name val="Aptos Narrow"/>
      <family val="2"/>
      <scheme val="minor"/>
    </font>
    <font>
      <u/>
      <sz val="11"/>
      <color theme="0"/>
      <name val="Century Gothic"/>
      <family val="2"/>
    </font>
    <font>
      <sz val="11"/>
      <color theme="2" tint="-0.749992370372631"/>
      <name val="Aptos Narrow"/>
      <family val="2"/>
      <scheme val="minor"/>
    </font>
    <font>
      <sz val="10"/>
      <color theme="0" tint="-4.9989318521683403E-2"/>
      <name val="Century Gothic"/>
      <family val="2"/>
    </font>
    <font>
      <b/>
      <sz val="8"/>
      <color theme="0" tint="-4.9989318521683403E-2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Calibri Light"/>
      <family val="2"/>
    </font>
    <font>
      <sz val="11"/>
      <color rgb="FF3F3F76"/>
      <name val="Calibri Light"/>
      <family val="2"/>
    </font>
    <font>
      <b/>
      <sz val="11"/>
      <color theme="1"/>
      <name val="Calibri Light"/>
      <family val="2"/>
    </font>
    <font>
      <sz val="11"/>
      <color theme="2" tint="-0.749992370372631"/>
      <name val="Calibri Light"/>
      <family val="2"/>
    </font>
    <font>
      <i/>
      <sz val="11"/>
      <color theme="1"/>
      <name val="Calibri Light"/>
      <family val="2"/>
    </font>
    <font>
      <sz val="9"/>
      <color theme="0"/>
      <name val="Calibri Light"/>
      <family val="2"/>
    </font>
  </fonts>
  <fills count="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3" tint="0.39997558519241921"/>
        <bgColor indexed="9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/>
    <xf numFmtId="0" fontId="1" fillId="2" borderId="1" applyNumberFormat="0" applyAlignment="0" applyProtection="0"/>
    <xf numFmtId="0" fontId="5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indent="1"/>
    </xf>
    <xf numFmtId="0" fontId="2" fillId="0" borderId="0" xfId="0" applyFont="1" applyAlignment="1">
      <alignment horizontal="left" vertical="center" wrapText="1"/>
    </xf>
    <xf numFmtId="0" fontId="4" fillId="0" borderId="0" xfId="0" applyFont="1" applyAlignment="1">
      <alignment horizontal="right"/>
    </xf>
    <xf numFmtId="0" fontId="0" fillId="0" borderId="0" xfId="0" applyAlignment="1">
      <alignment horizontal="right"/>
    </xf>
    <xf numFmtId="0" fontId="7" fillId="0" borderId="0" xfId="0" applyFont="1"/>
    <xf numFmtId="0" fontId="8" fillId="3" borderId="2" xfId="0" applyFont="1" applyFill="1" applyBorder="1" applyAlignment="1">
      <alignment horizontal="left" vertical="center"/>
    </xf>
    <xf numFmtId="0" fontId="9" fillId="3" borderId="4" xfId="0" applyFont="1" applyFill="1" applyBorder="1" applyAlignment="1">
      <alignment vertical="center"/>
    </xf>
    <xf numFmtId="0" fontId="9" fillId="3" borderId="3" xfId="0" applyFont="1" applyFill="1" applyBorder="1" applyAlignment="1">
      <alignment vertical="center"/>
    </xf>
    <xf numFmtId="0" fontId="1" fillId="2" borderId="1" xfId="1"/>
    <xf numFmtId="0" fontId="8" fillId="3" borderId="4" xfId="0" applyFont="1" applyFill="1" applyBorder="1" applyAlignment="1">
      <alignment horizontal="left" vertical="center"/>
    </xf>
    <xf numFmtId="0" fontId="11" fillId="0" borderId="0" xfId="0" applyFont="1" applyAlignment="1">
      <alignment horizontal="right"/>
    </xf>
    <xf numFmtId="0" fontId="11" fillId="0" borderId="0" xfId="0" applyFont="1"/>
    <xf numFmtId="0" fontId="14" fillId="0" borderId="0" xfId="0" applyFont="1"/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9" fontId="11" fillId="0" borderId="6" xfId="3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9" fontId="11" fillId="0" borderId="7" xfId="3" applyFont="1" applyBorder="1" applyAlignment="1">
      <alignment horizontal="center"/>
    </xf>
    <xf numFmtId="0" fontId="15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2" fillId="0" borderId="0" xfId="0" applyFont="1"/>
    <xf numFmtId="0" fontId="16" fillId="0" borderId="0" xfId="0" applyFont="1"/>
    <xf numFmtId="0" fontId="13" fillId="0" borderId="5" xfId="0" applyFont="1" applyBorder="1" applyAlignment="1">
      <alignment horizontal="center" vertical="center"/>
    </xf>
    <xf numFmtId="0" fontId="12" fillId="2" borderId="8" xfId="1" applyFont="1" applyBorder="1" applyAlignment="1">
      <alignment horizontal="center"/>
    </xf>
    <xf numFmtId="0" fontId="12" fillId="2" borderId="9" xfId="1" applyFont="1" applyBorder="1" applyAlignment="1">
      <alignment horizontal="center"/>
    </xf>
    <xf numFmtId="0" fontId="12" fillId="2" borderId="1" xfId="1" applyFont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1" fillId="2" borderId="1" xfId="1" applyAlignment="1">
      <alignment horizontal="left"/>
    </xf>
    <xf numFmtId="0" fontId="1" fillId="2" borderId="1" xfId="1" applyAlignment="1">
      <alignment horizontal="left" vertical="top" wrapText="1"/>
    </xf>
    <xf numFmtId="0" fontId="6" fillId="3" borderId="2" xfId="2" applyFont="1" applyFill="1" applyBorder="1" applyAlignment="1">
      <alignment horizontal="center" vertical="center"/>
    </xf>
    <xf numFmtId="0" fontId="6" fillId="3" borderId="3" xfId="2" applyFont="1" applyFill="1" applyBorder="1" applyAlignment="1">
      <alignment horizontal="center" vertical="center"/>
    </xf>
    <xf numFmtId="0" fontId="1" fillId="2" borderId="8" xfId="1" applyBorder="1" applyAlignment="1">
      <alignment horizontal="center"/>
    </xf>
    <xf numFmtId="0" fontId="1" fillId="2" borderId="9" xfId="1" applyBorder="1" applyAlignment="1">
      <alignment horizontal="center"/>
    </xf>
    <xf numFmtId="0" fontId="7" fillId="0" borderId="0" xfId="0" applyFont="1" applyAlignment="1">
      <alignment vertical="top" wrapText="1"/>
    </xf>
    <xf numFmtId="0" fontId="7" fillId="0" borderId="0" xfId="0" applyFont="1" applyAlignment="1">
      <alignment vertical="top"/>
    </xf>
  </cellXfs>
  <cellStyles count="4">
    <cellStyle name="Hyperlink" xfId="2" builtinId="8"/>
    <cellStyle name="Input" xfId="1" builtinId="20"/>
    <cellStyle name="Normal" xfId="0" builtinId="0"/>
    <cellStyle name="Percent" xfId="3" builtinId="5"/>
  </cellStyles>
  <dxfs count="5"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336177</xdr:colOff>
      <xdr:row>0</xdr:row>
      <xdr:rowOff>67236</xdr:rowOff>
    </xdr:from>
    <xdr:to>
      <xdr:col>7</xdr:col>
      <xdr:colOff>233955</xdr:colOff>
      <xdr:row>6</xdr:row>
      <xdr:rowOff>168090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295" y="67236"/>
          <a:ext cx="5186954" cy="1243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638736</xdr:colOff>
      <xdr:row>0</xdr:row>
      <xdr:rowOff>56029</xdr:rowOff>
    </xdr:from>
    <xdr:to>
      <xdr:col>9</xdr:col>
      <xdr:colOff>345838</xdr:colOff>
      <xdr:row>11</xdr:row>
      <xdr:rowOff>123264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471" y="56029"/>
          <a:ext cx="6609926" cy="179294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55</xdr:row>
          <xdr:rowOff>66675</xdr:rowOff>
        </xdr:from>
        <xdr:to>
          <xdr:col>2</xdr:col>
          <xdr:colOff>114300</xdr:colOff>
          <xdr:row>58</xdr:row>
          <xdr:rowOff>123825</xdr:rowOff>
        </xdr:to>
        <xdr:sp macro="" textlink="">
          <xdr:nvSpPr>
            <xdr:cNvPr id="2067" name="Object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dmin@nineyardscounsel.com?subject=French%20Assessment%20Submission%20Form" TargetMode="External"/><Relationship Id="rId6" Type="http://schemas.openxmlformats.org/officeDocument/2006/relationships/image" Target="../media/image2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AFD0E-80BB-4620-8C07-D02C2A629F45}">
  <dimension ref="A9:G23"/>
  <sheetViews>
    <sheetView showGridLines="0" zoomScale="85" zoomScaleNormal="85" workbookViewId="0">
      <selection activeCell="K7" sqref="K7"/>
    </sheetView>
  </sheetViews>
  <sheetFormatPr defaultRowHeight="15" x14ac:dyDescent="0.25"/>
  <cols>
    <col min="1" max="2" width="9.140625" style="15"/>
    <col min="3" max="6" width="12.7109375" style="15" customWidth="1"/>
    <col min="7" max="7" width="19.140625" style="15" customWidth="1"/>
    <col min="8" max="16384" width="9.140625" style="15"/>
  </cols>
  <sheetData>
    <row r="9" spans="2:7" x14ac:dyDescent="0.25">
      <c r="B9" s="14" t="s">
        <v>8</v>
      </c>
      <c r="C9" s="27"/>
      <c r="D9" s="28"/>
      <c r="E9" s="14" t="s">
        <v>9</v>
      </c>
      <c r="F9" s="27"/>
      <c r="G9" s="28"/>
    </row>
    <row r="10" spans="2:7" x14ac:dyDescent="0.25">
      <c r="B10" s="14" t="s">
        <v>10</v>
      </c>
      <c r="C10" s="29"/>
      <c r="D10" s="29"/>
      <c r="E10" s="14" t="s">
        <v>11</v>
      </c>
      <c r="F10" s="29"/>
      <c r="G10" s="29"/>
    </row>
    <row r="12" spans="2:7" x14ac:dyDescent="0.25">
      <c r="C12" s="30" t="s">
        <v>15</v>
      </c>
      <c r="D12" s="31"/>
      <c r="E12" s="31"/>
      <c r="F12" s="32"/>
      <c r="G12" s="26" t="s">
        <v>30</v>
      </c>
    </row>
    <row r="13" spans="2:7" x14ac:dyDescent="0.25">
      <c r="C13" s="17" t="s">
        <v>7</v>
      </c>
      <c r="D13" s="17" t="s">
        <v>32</v>
      </c>
      <c r="E13" s="17" t="s">
        <v>33</v>
      </c>
      <c r="F13" s="17" t="s">
        <v>34</v>
      </c>
      <c r="G13" s="26"/>
    </row>
    <row r="14" spans="2:7" x14ac:dyDescent="0.25">
      <c r="B14" s="22" t="s">
        <v>16</v>
      </c>
      <c r="C14" s="20">
        <f>SUM(Assessment!L20:L22)</f>
        <v>0</v>
      </c>
      <c r="D14" s="20">
        <f>SUM(Assessment!L23:L25)</f>
        <v>0</v>
      </c>
      <c r="E14" s="20">
        <f>SUM(Assessment!L26:L29)</f>
        <v>0</v>
      </c>
      <c r="F14" s="21">
        <f>((C14*2)+(D14*3)+(E14*4))/27</f>
        <v>0</v>
      </c>
    </row>
    <row r="15" spans="2:7" x14ac:dyDescent="0.25">
      <c r="B15" s="22" t="s">
        <v>17</v>
      </c>
      <c r="C15" s="20">
        <f>SUM(Assessment!L33:L35)</f>
        <v>0</v>
      </c>
      <c r="D15" s="20">
        <f>SUM(Assessment!L37:L39)</f>
        <v>0</v>
      </c>
      <c r="E15" s="20">
        <f>SUM(Assessment!L41:L44)</f>
        <v>0</v>
      </c>
      <c r="F15" s="21">
        <f>((C15*2)+(D15*3)+(E15*4))/27</f>
        <v>0</v>
      </c>
    </row>
    <row r="16" spans="2:7" x14ac:dyDescent="0.25">
      <c r="B16" s="22" t="s">
        <v>18</v>
      </c>
      <c r="C16" s="20">
        <f>SUM(Assessment!L50:L52)</f>
        <v>0</v>
      </c>
      <c r="D16" s="20">
        <f>SUM(Assessment!L53:L55)</f>
        <v>0</v>
      </c>
      <c r="E16" s="20">
        <f>SUM(Assessment!L60:L63)</f>
        <v>0</v>
      </c>
      <c r="F16" s="21">
        <f>((C16*2)+(D16*3)+(E16*4))/27</f>
        <v>0</v>
      </c>
    </row>
    <row r="17" spans="1:7" x14ac:dyDescent="0.25">
      <c r="B17" s="22" t="s">
        <v>19</v>
      </c>
      <c r="C17" s="18"/>
      <c r="D17" s="18"/>
      <c r="E17" s="18"/>
      <c r="F17" s="19">
        <v>0</v>
      </c>
    </row>
    <row r="19" spans="1:7" x14ac:dyDescent="0.25">
      <c r="B19" s="15" t="s">
        <v>31</v>
      </c>
    </row>
    <row r="21" spans="1:7" x14ac:dyDescent="0.25">
      <c r="A21" s="16"/>
      <c r="B21" s="16"/>
      <c r="C21" s="16"/>
      <c r="D21" s="16"/>
      <c r="E21" s="16"/>
      <c r="F21" s="16"/>
      <c r="G21" s="16"/>
    </row>
    <row r="22" spans="1:7" x14ac:dyDescent="0.25">
      <c r="A22" s="16"/>
      <c r="B22" s="16"/>
      <c r="C22" s="16"/>
      <c r="D22" s="16"/>
      <c r="E22" s="16"/>
      <c r="F22" s="16"/>
      <c r="G22" s="16"/>
    </row>
    <row r="23" spans="1:7" x14ac:dyDescent="0.25">
      <c r="A23" s="16"/>
      <c r="B23" s="16"/>
      <c r="C23" s="16"/>
      <c r="D23" s="16"/>
      <c r="E23" s="16"/>
      <c r="F23" s="16"/>
      <c r="G23" s="16"/>
    </row>
  </sheetData>
  <mergeCells count="6">
    <mergeCell ref="G12:G13"/>
    <mergeCell ref="C9:D9"/>
    <mergeCell ref="F9:G9"/>
    <mergeCell ref="C10:D10"/>
    <mergeCell ref="F10:G10"/>
    <mergeCell ref="C12:F12"/>
  </mergeCells>
  <conditionalFormatting sqref="C14:D16">
    <cfRule type="cellIs" dxfId="4" priority="4" operator="between">
      <formula>1</formula>
      <formula>2</formula>
    </cfRule>
    <cfRule type="cellIs" dxfId="3" priority="6" operator="greaterThan">
      <formula>2</formula>
    </cfRule>
  </conditionalFormatting>
  <conditionalFormatting sqref="C14:E16">
    <cfRule type="cellIs" dxfId="2" priority="3" operator="equal">
      <formula>0</formula>
    </cfRule>
  </conditionalFormatting>
  <conditionalFormatting sqref="E14:E16">
    <cfRule type="cellIs" dxfId="1" priority="1" operator="between">
      <formula>1</formula>
      <formula>3</formula>
    </cfRule>
    <cfRule type="cellIs" dxfId="0" priority="2" operator="greaterThan">
      <formula>3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AFB14-F1F7-4057-BD9A-3135264BCB34}">
  <dimension ref="A1:N81"/>
  <sheetViews>
    <sheetView showGridLines="0" tabSelected="1" zoomScaleNormal="100" workbookViewId="0">
      <selection activeCell="C82" sqref="C82"/>
    </sheetView>
  </sheetViews>
  <sheetFormatPr defaultRowHeight="12" x14ac:dyDescent="0.2"/>
  <cols>
    <col min="1" max="1" width="3.85546875" style="2" customWidth="1"/>
    <col min="2" max="2" width="17.7109375" style="2" customWidth="1"/>
    <col min="3" max="3" width="8.85546875" style="2" customWidth="1"/>
    <col min="4" max="6" width="9.140625" style="2"/>
    <col min="7" max="7" width="24.28515625" style="2" customWidth="1"/>
    <col min="8" max="8" width="11" style="2" customWidth="1"/>
    <col min="9" max="9" width="14.42578125" style="2" customWidth="1"/>
    <col min="10" max="10" width="9.140625" style="2"/>
    <col min="11" max="11" width="18.5703125" style="2" customWidth="1"/>
    <col min="12" max="12" width="9.140625" style="25"/>
    <col min="13" max="16384" width="9.140625" style="2"/>
  </cols>
  <sheetData>
    <row r="1" spans="1:11" x14ac:dyDescent="0.2">
      <c r="A1" s="1"/>
      <c r="B1" s="1"/>
      <c r="C1" s="1"/>
    </row>
    <row r="13" spans="1:11" ht="27.75" customHeight="1" x14ac:dyDescent="0.2">
      <c r="A13" s="33" t="s">
        <v>43</v>
      </c>
      <c r="B13" s="33"/>
      <c r="C13" s="33"/>
      <c r="D13" s="33"/>
      <c r="E13" s="33"/>
      <c r="F13" s="33"/>
      <c r="G13" s="33"/>
      <c r="H13" s="33"/>
      <c r="I13" s="33"/>
      <c r="J13" s="33"/>
      <c r="K13" s="33"/>
    </row>
    <row r="14" spans="1:11" x14ac:dyDescent="0.2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</row>
    <row r="15" spans="1:11" ht="15" x14ac:dyDescent="0.25">
      <c r="A15" s="5"/>
      <c r="B15" s="5"/>
      <c r="C15" s="6" t="s">
        <v>8</v>
      </c>
      <c r="D15" s="38"/>
      <c r="E15" s="39"/>
      <c r="F15" s="6" t="s">
        <v>9</v>
      </c>
      <c r="G15" s="38"/>
      <c r="H15" s="39"/>
    </row>
    <row r="16" spans="1:11" ht="15" x14ac:dyDescent="0.25">
      <c r="C16" s="7" t="s">
        <v>10</v>
      </c>
      <c r="D16" s="38"/>
      <c r="E16" s="39"/>
      <c r="F16" s="6" t="s">
        <v>11</v>
      </c>
      <c r="G16" s="38"/>
      <c r="H16" s="39"/>
    </row>
    <row r="17" spans="1:12" x14ac:dyDescent="0.2">
      <c r="A17" s="5"/>
      <c r="B17" s="5"/>
    </row>
    <row r="18" spans="1:12" ht="13.5" x14ac:dyDescent="0.2">
      <c r="A18" s="9" t="s">
        <v>20</v>
      </c>
      <c r="B18" s="13"/>
      <c r="C18" s="10"/>
      <c r="D18" s="10"/>
      <c r="E18" s="10"/>
      <c r="F18" s="10"/>
      <c r="G18" s="10"/>
      <c r="H18" s="10"/>
      <c r="I18" s="10"/>
      <c r="J18" s="10"/>
      <c r="K18" s="11"/>
    </row>
    <row r="19" spans="1:12" x14ac:dyDescent="0.2">
      <c r="A19" s="4"/>
      <c r="B19" s="4"/>
      <c r="H19" s="1"/>
    </row>
    <row r="20" spans="1:12" ht="15" x14ac:dyDescent="0.25">
      <c r="A20" s="2">
        <v>1</v>
      </c>
      <c r="B20" s="4" t="s">
        <v>1</v>
      </c>
      <c r="H20" s="1" t="s">
        <v>7</v>
      </c>
      <c r="I20" s="12" t="s">
        <v>24</v>
      </c>
      <c r="L20" s="25">
        <f>IF(I20=Data!A3,1,0)</f>
        <v>0</v>
      </c>
    </row>
    <row r="21" spans="1:12" ht="15" x14ac:dyDescent="0.25">
      <c r="A21" s="2">
        <v>2</v>
      </c>
      <c r="B21" s="4" t="s">
        <v>2</v>
      </c>
      <c r="H21" s="1" t="s">
        <v>7</v>
      </c>
      <c r="I21" s="12" t="s">
        <v>24</v>
      </c>
      <c r="L21" s="25">
        <f>IF(I21=Data!B3,1,0)</f>
        <v>0</v>
      </c>
    </row>
    <row r="22" spans="1:12" ht="15" x14ac:dyDescent="0.25">
      <c r="A22" s="2">
        <v>3</v>
      </c>
      <c r="B22" s="4" t="s">
        <v>3</v>
      </c>
      <c r="H22" s="1" t="s">
        <v>7</v>
      </c>
      <c r="I22" s="12" t="s">
        <v>24</v>
      </c>
      <c r="L22" s="25">
        <f>IF(I22=Data!C5,1,0)</f>
        <v>0</v>
      </c>
    </row>
    <row r="23" spans="1:12" ht="15" x14ac:dyDescent="0.25">
      <c r="A23" s="2">
        <v>4</v>
      </c>
      <c r="B23" s="4" t="s">
        <v>54</v>
      </c>
      <c r="H23" s="1" t="s">
        <v>32</v>
      </c>
      <c r="I23" s="12" t="s">
        <v>41</v>
      </c>
      <c r="K23" s="1"/>
      <c r="L23" s="25">
        <f>IF(I23="voiture",1,0)</f>
        <v>0</v>
      </c>
    </row>
    <row r="24" spans="1:12" ht="15" x14ac:dyDescent="0.25">
      <c r="A24" s="2">
        <v>5</v>
      </c>
      <c r="B24" s="4" t="s">
        <v>47</v>
      </c>
      <c r="H24" s="1" t="s">
        <v>32</v>
      </c>
      <c r="I24" s="12" t="s">
        <v>41</v>
      </c>
      <c r="K24" s="1"/>
      <c r="L24" s="25">
        <f>IF(I24="soleil",1,0)</f>
        <v>0</v>
      </c>
    </row>
    <row r="25" spans="1:12" ht="15" x14ac:dyDescent="0.25">
      <c r="A25" s="2">
        <v>6</v>
      </c>
      <c r="B25" s="4" t="s">
        <v>48</v>
      </c>
      <c r="H25" s="1" t="s">
        <v>32</v>
      </c>
      <c r="I25" s="12" t="s">
        <v>41</v>
      </c>
      <c r="K25" s="1"/>
      <c r="L25" s="25">
        <f>IF(I25="livre",1,0)</f>
        <v>0</v>
      </c>
    </row>
    <row r="26" spans="1:12" ht="15" x14ac:dyDescent="0.25">
      <c r="A26" s="2">
        <v>7</v>
      </c>
      <c r="B26" s="4" t="s">
        <v>49</v>
      </c>
      <c r="H26" s="1" t="s">
        <v>33</v>
      </c>
      <c r="I26" s="12" t="s">
        <v>41</v>
      </c>
      <c r="K26" s="1"/>
      <c r="L26" s="25">
        <f>IF(I26="embarrassant",1,0)</f>
        <v>0</v>
      </c>
    </row>
    <row r="27" spans="1:12" ht="15" x14ac:dyDescent="0.25">
      <c r="A27" s="2">
        <v>8</v>
      </c>
      <c r="B27" s="4" t="s">
        <v>50</v>
      </c>
      <c r="H27" s="1" t="s">
        <v>33</v>
      </c>
      <c r="I27" s="12" t="s">
        <v>24</v>
      </c>
      <c r="K27" s="1"/>
      <c r="L27" s="25">
        <f>IF(I27=Data!D4,1,0)</f>
        <v>0</v>
      </c>
    </row>
    <row r="28" spans="1:12" ht="15" x14ac:dyDescent="0.25">
      <c r="A28" s="2">
        <v>9</v>
      </c>
      <c r="B28" s="4" t="s">
        <v>53</v>
      </c>
      <c r="H28" s="1" t="s">
        <v>33</v>
      </c>
      <c r="I28" s="12" t="s">
        <v>24</v>
      </c>
      <c r="K28" s="1"/>
      <c r="L28" s="25">
        <f>IF(I28=Data!E4,1,0)</f>
        <v>0</v>
      </c>
    </row>
    <row r="29" spans="1:12" ht="15" x14ac:dyDescent="0.25">
      <c r="A29" s="2">
        <v>10</v>
      </c>
      <c r="B29" s="4" t="s">
        <v>52</v>
      </c>
      <c r="H29" s="1" t="s">
        <v>45</v>
      </c>
      <c r="I29" s="12" t="s">
        <v>24</v>
      </c>
      <c r="K29" s="1"/>
      <c r="L29" s="25">
        <f>IF(I29=Data!F5,1,0)</f>
        <v>0</v>
      </c>
    </row>
    <row r="31" spans="1:12" ht="13.5" x14ac:dyDescent="0.2">
      <c r="A31" s="9" t="s">
        <v>66</v>
      </c>
      <c r="B31" s="13"/>
      <c r="C31" s="10"/>
      <c r="D31" s="10"/>
      <c r="E31" s="10"/>
      <c r="F31" s="10"/>
      <c r="G31" s="10"/>
      <c r="H31" s="10"/>
      <c r="I31" s="10"/>
      <c r="J31" s="10"/>
      <c r="K31" s="11"/>
    </row>
    <row r="32" spans="1:12" x14ac:dyDescent="0.2">
      <c r="A32" s="4"/>
      <c r="B32" s="4"/>
      <c r="H32" s="4"/>
    </row>
    <row r="33" spans="1:13" ht="15" x14ac:dyDescent="0.25">
      <c r="A33" s="23">
        <v>1</v>
      </c>
      <c r="B33" s="4" t="s">
        <v>4</v>
      </c>
      <c r="H33" s="1" t="s">
        <v>7</v>
      </c>
      <c r="I33" s="12" t="s">
        <v>24</v>
      </c>
      <c r="L33" s="25">
        <f>IF(I33=Data!G3,1,0)</f>
        <v>0</v>
      </c>
    </row>
    <row r="34" spans="1:13" ht="15" x14ac:dyDescent="0.25">
      <c r="A34" s="23">
        <v>2</v>
      </c>
      <c r="B34" s="4" t="s">
        <v>5</v>
      </c>
      <c r="H34" s="1" t="s">
        <v>7</v>
      </c>
      <c r="I34" s="12" t="s">
        <v>24</v>
      </c>
      <c r="L34" s="25">
        <f>IF(I34=Data!H5,1,0)</f>
        <v>0</v>
      </c>
    </row>
    <row r="35" spans="1:13" ht="15" x14ac:dyDescent="0.25">
      <c r="A35" s="23">
        <v>3</v>
      </c>
      <c r="B35" s="4" t="s">
        <v>6</v>
      </c>
      <c r="H35" s="1" t="s">
        <v>7</v>
      </c>
      <c r="I35" s="12" t="s">
        <v>24</v>
      </c>
      <c r="L35" s="25">
        <f>IF(I35=Data!I4,1,0)</f>
        <v>0</v>
      </c>
    </row>
    <row r="36" spans="1:13" x14ac:dyDescent="0.2">
      <c r="A36" s="23">
        <v>4</v>
      </c>
      <c r="B36" s="4" t="s">
        <v>39</v>
      </c>
    </row>
    <row r="37" spans="1:13" ht="15" x14ac:dyDescent="0.25">
      <c r="B37" s="2" t="s">
        <v>40</v>
      </c>
      <c r="H37" s="1" t="s">
        <v>32</v>
      </c>
      <c r="I37" s="12" t="s">
        <v>41</v>
      </c>
      <c r="L37" s="25">
        <f>IF(I37="partons",1,0)</f>
        <v>0</v>
      </c>
    </row>
    <row r="38" spans="1:13" ht="15" x14ac:dyDescent="0.25">
      <c r="A38" s="2">
        <v>5</v>
      </c>
      <c r="B38" s="4" t="s">
        <v>42</v>
      </c>
      <c r="H38" s="1" t="s">
        <v>32</v>
      </c>
      <c r="I38" s="12" t="s">
        <v>41</v>
      </c>
      <c r="L38" s="25">
        <f>IF(I38="a qui",1,0)</f>
        <v>0</v>
      </c>
    </row>
    <row r="39" spans="1:13" ht="15" x14ac:dyDescent="0.25">
      <c r="A39" s="2">
        <v>6</v>
      </c>
      <c r="B39" s="4" t="s">
        <v>44</v>
      </c>
      <c r="H39" s="1" t="s">
        <v>32</v>
      </c>
      <c r="I39" s="34" t="s">
        <v>41</v>
      </c>
      <c r="J39" s="34"/>
      <c r="K39" s="34"/>
      <c r="L39" s="25">
        <f>IF(I39="Elle n'a pas mangé toute la pizza",1,0)</f>
        <v>0</v>
      </c>
    </row>
    <row r="40" spans="1:13" x14ac:dyDescent="0.2">
      <c r="A40" s="2">
        <v>7</v>
      </c>
      <c r="B40" s="4" t="s">
        <v>78</v>
      </c>
      <c r="M40" s="4"/>
    </row>
    <row r="41" spans="1:13" ht="15" x14ac:dyDescent="0.25">
      <c r="B41" s="4" t="s">
        <v>79</v>
      </c>
      <c r="H41" s="1" t="s">
        <v>33</v>
      </c>
      <c r="I41" s="34" t="s">
        <v>41</v>
      </c>
      <c r="J41" s="34"/>
      <c r="K41" s="34"/>
      <c r="L41" s="25">
        <f>IF(I41="sommes alles",1,0)</f>
        <v>0</v>
      </c>
      <c r="M41" s="4"/>
    </row>
    <row r="42" spans="1:13" ht="15" x14ac:dyDescent="0.25">
      <c r="A42" s="2">
        <v>8</v>
      </c>
      <c r="B42" s="4" t="s">
        <v>46</v>
      </c>
      <c r="H42" s="1" t="s">
        <v>33</v>
      </c>
      <c r="I42" s="34" t="s">
        <v>41</v>
      </c>
      <c r="J42" s="34"/>
      <c r="K42" s="34"/>
      <c r="L42" s="25">
        <f>IF(I42="ils étaient déjà partis.",1,0)</f>
        <v>0</v>
      </c>
      <c r="M42" s="4"/>
    </row>
    <row r="43" spans="1:13" ht="15" x14ac:dyDescent="0.25">
      <c r="A43" s="2">
        <v>9</v>
      </c>
      <c r="B43" s="4" t="s">
        <v>81</v>
      </c>
      <c r="H43" s="1" t="s">
        <v>33</v>
      </c>
      <c r="I43" s="34" t="s">
        <v>41</v>
      </c>
      <c r="J43" s="34"/>
      <c r="K43" s="34"/>
      <c r="L43" s="25">
        <f>IF(I43="que.",1,0)</f>
        <v>0</v>
      </c>
    </row>
    <row r="44" spans="1:13" ht="15" x14ac:dyDescent="0.25">
      <c r="A44" s="2">
        <v>10</v>
      </c>
      <c r="B44" s="4" t="s">
        <v>80</v>
      </c>
      <c r="H44" s="1" t="s">
        <v>45</v>
      </c>
      <c r="I44" s="34" t="s">
        <v>41</v>
      </c>
      <c r="J44" s="34"/>
      <c r="K44" s="34"/>
      <c r="L44" s="25">
        <f>IF(I44="truc",1,0)</f>
        <v>0</v>
      </c>
    </row>
    <row r="46" spans="1:13" ht="13.5" x14ac:dyDescent="0.2">
      <c r="A46" s="9" t="s">
        <v>82</v>
      </c>
      <c r="B46" s="13"/>
      <c r="C46" s="10"/>
      <c r="D46" s="10"/>
      <c r="E46" s="10"/>
      <c r="F46" s="10"/>
      <c r="G46" s="10"/>
      <c r="H46" s="10"/>
      <c r="I46" s="10"/>
      <c r="J46" s="10"/>
      <c r="K46" s="11"/>
    </row>
    <row r="48" spans="1:13" x14ac:dyDescent="0.2">
      <c r="A48" s="3" t="s">
        <v>88</v>
      </c>
      <c r="B48" s="3"/>
      <c r="H48" s="3"/>
    </row>
    <row r="49" spans="1:14" x14ac:dyDescent="0.2">
      <c r="A49" s="4"/>
      <c r="B49" s="4"/>
      <c r="H49" s="4"/>
    </row>
    <row r="50" spans="1:14" ht="15" x14ac:dyDescent="0.25">
      <c r="A50" s="23">
        <v>1</v>
      </c>
      <c r="B50" s="4" t="s">
        <v>87</v>
      </c>
      <c r="H50" s="1" t="s">
        <v>7</v>
      </c>
      <c r="I50" s="34" t="s">
        <v>24</v>
      </c>
      <c r="J50" s="34"/>
      <c r="K50" s="34"/>
      <c r="L50" s="25">
        <f>IF(I50=Data!J5,1,0)</f>
        <v>0</v>
      </c>
    </row>
    <row r="51" spans="1:14" ht="15" x14ac:dyDescent="0.25">
      <c r="A51" s="23">
        <v>2</v>
      </c>
      <c r="B51" s="4" t="s">
        <v>89</v>
      </c>
      <c r="H51" s="1" t="s">
        <v>7</v>
      </c>
      <c r="I51" s="34" t="s">
        <v>24</v>
      </c>
      <c r="J51" s="34"/>
      <c r="K51" s="34"/>
      <c r="L51" s="25">
        <f>IF(I51=Data!K4,1,0)</f>
        <v>0</v>
      </c>
    </row>
    <row r="52" spans="1:14" ht="15" x14ac:dyDescent="0.25">
      <c r="A52" s="23">
        <v>3</v>
      </c>
      <c r="B52" s="4" t="s">
        <v>93</v>
      </c>
      <c r="H52" s="1" t="s">
        <v>7</v>
      </c>
      <c r="I52" s="34" t="s">
        <v>24</v>
      </c>
      <c r="J52" s="34"/>
      <c r="K52" s="34"/>
      <c r="L52" s="25">
        <f>IF(I52=Data!L5,1,0)</f>
        <v>0</v>
      </c>
    </row>
    <row r="53" spans="1:14" ht="15" x14ac:dyDescent="0.25">
      <c r="A53" s="23">
        <v>4</v>
      </c>
      <c r="B53" s="4" t="s">
        <v>99</v>
      </c>
      <c r="H53" s="1" t="s">
        <v>32</v>
      </c>
      <c r="I53" s="34" t="s">
        <v>24</v>
      </c>
      <c r="J53" s="34"/>
      <c r="K53" s="34"/>
      <c r="L53" s="25">
        <f>IF(I53=Data!M3,1,0)</f>
        <v>0</v>
      </c>
    </row>
    <row r="54" spans="1:14" ht="15" x14ac:dyDescent="0.25">
      <c r="A54" s="23">
        <v>5</v>
      </c>
      <c r="B54" s="4" t="s">
        <v>105</v>
      </c>
      <c r="H54" s="1" t="s">
        <v>32</v>
      </c>
      <c r="I54" s="34" t="s">
        <v>24</v>
      </c>
      <c r="J54" s="34"/>
      <c r="K54" s="34"/>
      <c r="L54" s="25">
        <f>IF(I54=Data!N5,1,0)</f>
        <v>0</v>
      </c>
    </row>
    <row r="55" spans="1:14" ht="15" x14ac:dyDescent="0.25">
      <c r="A55" s="23">
        <v>6</v>
      </c>
      <c r="B55" s="4" t="s">
        <v>109</v>
      </c>
      <c r="H55" s="1" t="s">
        <v>32</v>
      </c>
      <c r="I55" s="34" t="s">
        <v>24</v>
      </c>
      <c r="J55" s="34"/>
      <c r="K55" s="34"/>
      <c r="L55" s="25">
        <f>IF(I55=Data!O3,1,0)</f>
        <v>0</v>
      </c>
    </row>
    <row r="56" spans="1:14" x14ac:dyDescent="0.2">
      <c r="A56" s="23"/>
      <c r="B56" s="4"/>
      <c r="H56" s="1"/>
    </row>
    <row r="57" spans="1:14" x14ac:dyDescent="0.2">
      <c r="A57" s="23"/>
      <c r="B57" s="4"/>
      <c r="H57" s="1"/>
    </row>
    <row r="58" spans="1:14" x14ac:dyDescent="0.2">
      <c r="A58" s="23"/>
      <c r="B58" s="4"/>
      <c r="D58" s="24" t="s">
        <v>118</v>
      </c>
      <c r="H58" s="1"/>
    </row>
    <row r="59" spans="1:14" x14ac:dyDescent="0.2">
      <c r="A59" s="23"/>
      <c r="B59" s="4"/>
      <c r="H59" s="1"/>
    </row>
    <row r="60" spans="1:14" ht="15" x14ac:dyDescent="0.25">
      <c r="A60" s="2">
        <v>7</v>
      </c>
      <c r="B60" s="4" t="s">
        <v>119</v>
      </c>
      <c r="H60" s="1" t="s">
        <v>33</v>
      </c>
      <c r="I60" s="34" t="s">
        <v>41</v>
      </c>
      <c r="J60" s="34"/>
      <c r="K60" s="34"/>
      <c r="L60" s="25">
        <f>IF(I60="Martin",1,0)</f>
        <v>0</v>
      </c>
    </row>
    <row r="61" spans="1:14" ht="15" x14ac:dyDescent="0.25">
      <c r="A61" s="2">
        <v>8</v>
      </c>
      <c r="B61" s="4" t="s">
        <v>116</v>
      </c>
      <c r="H61" s="1" t="s">
        <v>33</v>
      </c>
      <c r="I61" s="34" t="s">
        <v>41</v>
      </c>
      <c r="J61" s="34"/>
      <c r="K61" s="34"/>
      <c r="L61" s="25">
        <f>IF(I61="Belge",1,0)</f>
        <v>0</v>
      </c>
    </row>
    <row r="62" spans="1:14" ht="15" x14ac:dyDescent="0.25">
      <c r="A62" s="2">
        <v>9</v>
      </c>
      <c r="B62" s="4" t="s">
        <v>117</v>
      </c>
      <c r="H62" s="1" t="s">
        <v>33</v>
      </c>
      <c r="I62" s="34" t="s">
        <v>41</v>
      </c>
      <c r="J62" s="34"/>
      <c r="K62" s="34"/>
      <c r="L62" s="25">
        <f>IF(I62="trente-quatre",1,0)</f>
        <v>0</v>
      </c>
      <c r="M62" s="1"/>
      <c r="N62" s="1"/>
    </row>
    <row r="63" spans="1:14" ht="15" x14ac:dyDescent="0.25">
      <c r="A63" s="2">
        <v>10</v>
      </c>
      <c r="B63" s="4" t="s">
        <v>120</v>
      </c>
      <c r="H63" s="1" t="s">
        <v>33</v>
      </c>
      <c r="I63" s="34" t="s">
        <v>41</v>
      </c>
      <c r="J63" s="34"/>
      <c r="K63" s="34"/>
      <c r="L63" s="25">
        <f>IF(I63="deux",1,0)</f>
        <v>0</v>
      </c>
      <c r="M63" s="1"/>
      <c r="N63" s="1"/>
    </row>
    <row r="64" spans="1:14" x14ac:dyDescent="0.2">
      <c r="C64" s="4"/>
    </row>
    <row r="66" spans="1:11" ht="13.5" x14ac:dyDescent="0.2">
      <c r="A66" s="9" t="s">
        <v>114</v>
      </c>
      <c r="B66" s="13"/>
      <c r="C66" s="10"/>
      <c r="D66" s="10"/>
      <c r="E66" s="10"/>
      <c r="F66" s="10"/>
      <c r="G66" s="10"/>
      <c r="H66" s="10"/>
      <c r="I66" s="10"/>
      <c r="J66" s="10"/>
      <c r="K66" s="11"/>
    </row>
    <row r="67" spans="1:11" x14ac:dyDescent="0.2">
      <c r="A67" s="4"/>
      <c r="B67" s="4"/>
      <c r="C67" s="4"/>
    </row>
    <row r="68" spans="1:11" x14ac:dyDescent="0.2">
      <c r="A68" s="4" t="s">
        <v>0</v>
      </c>
      <c r="B68" s="4"/>
      <c r="C68" s="4"/>
    </row>
    <row r="69" spans="1:11" x14ac:dyDescent="0.2">
      <c r="A69" s="35" t="s">
        <v>115</v>
      </c>
      <c r="B69" s="35"/>
      <c r="C69" s="35"/>
      <c r="D69" s="35"/>
      <c r="E69" s="35"/>
      <c r="F69" s="35"/>
      <c r="G69" s="35"/>
      <c r="H69" s="35"/>
      <c r="I69" s="35"/>
      <c r="J69" s="35"/>
      <c r="K69" s="35"/>
    </row>
    <row r="70" spans="1:11" x14ac:dyDescent="0.2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</row>
    <row r="71" spans="1:11" x14ac:dyDescent="0.2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</row>
    <row r="72" spans="1:11" x14ac:dyDescent="0.2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</row>
    <row r="73" spans="1:11" x14ac:dyDescent="0.2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</row>
    <row r="74" spans="1:11" x14ac:dyDescent="0.2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</row>
    <row r="76" spans="1:11" x14ac:dyDescent="0.2">
      <c r="A76" s="3"/>
      <c r="B76" s="3"/>
      <c r="C76" s="3"/>
    </row>
    <row r="77" spans="1:11" ht="16.5" x14ac:dyDescent="0.25">
      <c r="E77"/>
      <c r="F77" s="36" t="s">
        <v>12</v>
      </c>
      <c r="G77" s="37"/>
      <c r="I77"/>
      <c r="J77"/>
      <c r="K77"/>
    </row>
    <row r="78" spans="1:11" ht="15" x14ac:dyDescent="0.25">
      <c r="E78"/>
      <c r="F78"/>
      <c r="G78"/>
      <c r="H78"/>
      <c r="I78"/>
      <c r="J78"/>
      <c r="K78"/>
    </row>
    <row r="79" spans="1:11" ht="15" x14ac:dyDescent="0.25">
      <c r="C79" s="41" t="s">
        <v>13</v>
      </c>
      <c r="F79" s="8"/>
      <c r="G79" s="8"/>
      <c r="H79" s="8"/>
      <c r="I79" s="8"/>
      <c r="J79" s="8"/>
      <c r="K79" s="8"/>
    </row>
    <row r="80" spans="1:11" ht="17.25" customHeight="1" x14ac:dyDescent="0.25">
      <c r="C80" s="41" t="s">
        <v>14</v>
      </c>
      <c r="D80" s="8"/>
      <c r="E80" s="8"/>
      <c r="F80" s="8"/>
      <c r="G80" s="8"/>
      <c r="H80" s="8"/>
      <c r="I80" s="8"/>
      <c r="J80" s="8"/>
    </row>
    <row r="81" spans="3:10" ht="12" customHeight="1" x14ac:dyDescent="0.25">
      <c r="C81" s="8" t="s">
        <v>121</v>
      </c>
      <c r="D81" s="40"/>
      <c r="E81" s="40"/>
      <c r="F81" s="40"/>
      <c r="G81" s="40"/>
      <c r="H81" s="40"/>
      <c r="I81" s="40"/>
      <c r="J81" s="40"/>
    </row>
  </sheetData>
  <mergeCells count="22">
    <mergeCell ref="I51:K51"/>
    <mergeCell ref="I52:K52"/>
    <mergeCell ref="I42:K42"/>
    <mergeCell ref="I43:K43"/>
    <mergeCell ref="I44:K44"/>
    <mergeCell ref="I41:K41"/>
    <mergeCell ref="I50:K50"/>
    <mergeCell ref="A13:K14"/>
    <mergeCell ref="I62:K62"/>
    <mergeCell ref="I63:K63"/>
    <mergeCell ref="A69:K74"/>
    <mergeCell ref="F77:G77"/>
    <mergeCell ref="I53:K53"/>
    <mergeCell ref="I54:K54"/>
    <mergeCell ref="I55:K55"/>
    <mergeCell ref="I60:K60"/>
    <mergeCell ref="I61:K61"/>
    <mergeCell ref="I39:K39"/>
    <mergeCell ref="D15:E15"/>
    <mergeCell ref="G15:H15"/>
    <mergeCell ref="D16:E16"/>
    <mergeCell ref="G16:H16"/>
  </mergeCells>
  <hyperlinks>
    <hyperlink ref="F77:G77" r:id="rId1" display="SUBMIT" xr:uid="{8CF2E34C-2194-4A67-8AAA-757DF955DE40}"/>
  </hyperlinks>
  <pageMargins left="0.7" right="0.7" top="0.75" bottom="0.75" header="0.3" footer="0.3"/>
  <pageSetup orientation="portrait" r:id="rId2"/>
  <drawing r:id="rId3"/>
  <legacyDrawing r:id="rId4"/>
  <oleObjects>
    <mc:AlternateContent xmlns:mc="http://schemas.openxmlformats.org/markup-compatibility/2006">
      <mc:Choice Requires="x14">
        <oleObject progId="Packager Shell Object" shapeId="2067" r:id="rId5">
          <objectPr defaultSize="0" r:id="rId6">
            <anchor moveWithCells="1">
              <from>
                <xdr:col>1</xdr:col>
                <xdr:colOff>123825</xdr:colOff>
                <xdr:row>55</xdr:row>
                <xdr:rowOff>66675</xdr:rowOff>
              </from>
              <to>
                <xdr:col>2</xdr:col>
                <xdr:colOff>114300</xdr:colOff>
                <xdr:row>58</xdr:row>
                <xdr:rowOff>123825</xdr:rowOff>
              </to>
            </anchor>
          </objectPr>
        </oleObject>
      </mc:Choice>
      <mc:Fallback>
        <oleObject progId="Packager Shell Object" shapeId="2067" r:id="rId5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 xr:uid="{DDFBF779-680E-461C-AEB0-34E66EB825E7}">
          <x14:formula1>
            <xm:f>Data!$A$2:$A$5</xm:f>
          </x14:formula1>
          <xm:sqref>I20</xm:sqref>
        </x14:dataValidation>
        <x14:dataValidation type="list" allowBlank="1" showInputMessage="1" showErrorMessage="1" xr:uid="{94B35DD5-8699-490E-9EDE-58B8E43E8B39}">
          <x14:formula1>
            <xm:f>Data!$B$2:$B$5</xm:f>
          </x14:formula1>
          <xm:sqref>I21</xm:sqref>
        </x14:dataValidation>
        <x14:dataValidation type="list" allowBlank="1" showInputMessage="1" showErrorMessage="1" xr:uid="{0F72FE0A-BAB5-4833-86E6-5A15935FA279}">
          <x14:formula1>
            <xm:f>Data!$C$2:$C$5</xm:f>
          </x14:formula1>
          <xm:sqref>I22</xm:sqref>
        </x14:dataValidation>
        <x14:dataValidation type="list" allowBlank="1" showInputMessage="1" showErrorMessage="1" xr:uid="{016C471F-5534-40F6-8FFC-0BF05FCAFB0A}">
          <x14:formula1>
            <xm:f>Data!$D$2:$D$5</xm:f>
          </x14:formula1>
          <xm:sqref>I27</xm:sqref>
        </x14:dataValidation>
        <x14:dataValidation type="list" allowBlank="1" showInputMessage="1" showErrorMessage="1" xr:uid="{5736B813-1ACF-4244-BD21-FAED9D906DD6}">
          <x14:formula1>
            <xm:f>Data!$E$2:$E$5</xm:f>
          </x14:formula1>
          <xm:sqref>I28</xm:sqref>
        </x14:dataValidation>
        <x14:dataValidation type="list" allowBlank="1" showInputMessage="1" showErrorMessage="1" xr:uid="{9E5ECDC7-D9D0-4FC8-B7C4-D19A1600510F}">
          <x14:formula1>
            <xm:f>Data!$F$2:$F$5</xm:f>
          </x14:formula1>
          <xm:sqref>I29</xm:sqref>
        </x14:dataValidation>
        <x14:dataValidation type="list" allowBlank="1" showInputMessage="1" showErrorMessage="1" xr:uid="{553BA5BE-AB29-4241-B25E-4E64668B7B1F}">
          <x14:formula1>
            <xm:f>Data!$G$2:$G$5</xm:f>
          </x14:formula1>
          <xm:sqref>I33</xm:sqref>
        </x14:dataValidation>
        <x14:dataValidation type="list" allowBlank="1" showInputMessage="1" showErrorMessage="1" xr:uid="{0A009F7D-EA34-4E8E-BDC2-4DC2DD514255}">
          <x14:formula1>
            <xm:f>Data!$H$2:$H$5</xm:f>
          </x14:formula1>
          <xm:sqref>I34</xm:sqref>
        </x14:dataValidation>
        <x14:dataValidation type="list" allowBlank="1" showInputMessage="1" showErrorMessage="1" xr:uid="{2A681573-BAA7-4A36-97E8-7484A76B2070}">
          <x14:formula1>
            <xm:f>Data!$I$2:$I$5</xm:f>
          </x14:formula1>
          <xm:sqref>I35</xm:sqref>
        </x14:dataValidation>
        <x14:dataValidation type="list" allowBlank="1" showInputMessage="1" showErrorMessage="1" xr:uid="{6613202B-0151-4E6B-96EF-F5DA36470415}">
          <x14:formula1>
            <xm:f>Data!$J$2:$J$5</xm:f>
          </x14:formula1>
          <xm:sqref>I50</xm:sqref>
        </x14:dataValidation>
        <x14:dataValidation type="list" allowBlank="1" showInputMessage="1" showErrorMessage="1" xr:uid="{7A59BD39-6BD1-4BB5-AD0C-5CE3A4A96E7F}">
          <x14:formula1>
            <xm:f>Data!$K$2:$K$5</xm:f>
          </x14:formula1>
          <xm:sqref>I51</xm:sqref>
        </x14:dataValidation>
        <x14:dataValidation type="list" allowBlank="1" showInputMessage="1" showErrorMessage="1" xr:uid="{8685C96F-35DA-4D84-A606-5D68E33E1CE5}">
          <x14:formula1>
            <xm:f>Data!$L$2:$L$5</xm:f>
          </x14:formula1>
          <xm:sqref>I52</xm:sqref>
        </x14:dataValidation>
        <x14:dataValidation type="list" allowBlank="1" showInputMessage="1" showErrorMessage="1" xr:uid="{BE123975-F3F7-4B06-9CFA-7C9250717724}">
          <x14:formula1>
            <xm:f>Data!$M$2:$M$5</xm:f>
          </x14:formula1>
          <xm:sqref>I53</xm:sqref>
        </x14:dataValidation>
        <x14:dataValidation type="list" allowBlank="1" showInputMessage="1" showErrorMessage="1" xr:uid="{2AC77FE3-D25E-4FB0-95C3-9F00D27027C7}">
          <x14:formula1>
            <xm:f>Data!$N$2:$N$5</xm:f>
          </x14:formula1>
          <xm:sqref>I54</xm:sqref>
        </x14:dataValidation>
        <x14:dataValidation type="list" allowBlank="1" showInputMessage="1" showErrorMessage="1" xr:uid="{7DAFB9F0-9952-45A4-AB23-7EF683FC7FBF}">
          <x14:formula1>
            <xm:f>Data!$O$2:$O$5</xm:f>
          </x14:formula1>
          <xm:sqref>I55:K55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EF6A0-2E04-4CBF-8759-0DC97DADD141}">
  <dimension ref="A1:P5"/>
  <sheetViews>
    <sheetView topLeftCell="M1" workbookViewId="0">
      <selection activeCell="O5" sqref="O5"/>
    </sheetView>
  </sheetViews>
  <sheetFormatPr defaultRowHeight="15" x14ac:dyDescent="0.25"/>
  <cols>
    <col min="4" max="4" width="9.85546875" customWidth="1"/>
    <col min="5" max="5" width="11.7109375" customWidth="1"/>
    <col min="6" max="6" width="14.42578125" customWidth="1"/>
    <col min="10" max="10" width="18.42578125" bestFit="1" customWidth="1"/>
    <col min="11" max="11" width="16.42578125" bestFit="1" customWidth="1"/>
    <col min="12" max="12" width="20.140625" bestFit="1" customWidth="1"/>
    <col min="13" max="13" width="32.28515625" bestFit="1" customWidth="1"/>
    <col min="14" max="14" width="37.7109375" bestFit="1" customWidth="1"/>
    <col min="15" max="15" width="45" bestFit="1" customWidth="1"/>
  </cols>
  <sheetData>
    <row r="1" spans="1:16" x14ac:dyDescent="0.25">
      <c r="A1" t="s">
        <v>25</v>
      </c>
      <c r="B1" t="s">
        <v>26</v>
      </c>
      <c r="C1" t="s">
        <v>38</v>
      </c>
      <c r="D1" t="s">
        <v>55</v>
      </c>
      <c r="E1" t="s">
        <v>59</v>
      </c>
      <c r="F1" t="s">
        <v>63</v>
      </c>
      <c r="G1" t="s">
        <v>67</v>
      </c>
      <c r="H1" t="s">
        <v>71</v>
      </c>
      <c r="I1" t="s">
        <v>75</v>
      </c>
      <c r="J1" t="s">
        <v>83</v>
      </c>
      <c r="K1" t="s">
        <v>97</v>
      </c>
      <c r="L1" t="s">
        <v>98</v>
      </c>
      <c r="M1" t="s">
        <v>101</v>
      </c>
      <c r="N1" t="s">
        <v>104</v>
      </c>
      <c r="O1" t="s">
        <v>110</v>
      </c>
    </row>
    <row r="2" spans="1:16" x14ac:dyDescent="0.25">
      <c r="A2" t="s">
        <v>24</v>
      </c>
      <c r="B2" t="s">
        <v>24</v>
      </c>
      <c r="C2" t="s">
        <v>24</v>
      </c>
      <c r="D2" t="s">
        <v>24</v>
      </c>
      <c r="E2" t="s">
        <v>24</v>
      </c>
      <c r="F2" t="s">
        <v>24</v>
      </c>
      <c r="G2" t="s">
        <v>24</v>
      </c>
      <c r="H2" t="s">
        <v>24</v>
      </c>
      <c r="I2" t="s">
        <v>24</v>
      </c>
      <c r="J2" t="s">
        <v>24</v>
      </c>
      <c r="K2" t="s">
        <v>24</v>
      </c>
      <c r="L2" t="s">
        <v>24</v>
      </c>
      <c r="M2" t="s">
        <v>24</v>
      </c>
      <c r="N2" t="s">
        <v>24</v>
      </c>
      <c r="O2" t="s">
        <v>24</v>
      </c>
      <c r="P2" s="2"/>
    </row>
    <row r="3" spans="1:16" x14ac:dyDescent="0.25">
      <c r="A3" t="s">
        <v>21</v>
      </c>
      <c r="B3" t="s">
        <v>27</v>
      </c>
      <c r="C3" t="s">
        <v>36</v>
      </c>
      <c r="D3" t="s">
        <v>56</v>
      </c>
      <c r="E3" t="s">
        <v>60</v>
      </c>
      <c r="F3" t="s">
        <v>64</v>
      </c>
      <c r="G3" t="s">
        <v>68</v>
      </c>
      <c r="H3" t="s">
        <v>74</v>
      </c>
      <c r="I3" t="s">
        <v>76</v>
      </c>
      <c r="J3" t="s">
        <v>84</v>
      </c>
      <c r="K3" t="s">
        <v>91</v>
      </c>
      <c r="L3" t="s">
        <v>94</v>
      </c>
      <c r="M3" t="s">
        <v>100</v>
      </c>
      <c r="N3" t="s">
        <v>108</v>
      </c>
      <c r="O3" t="s">
        <v>111</v>
      </c>
    </row>
    <row r="4" spans="1:16" x14ac:dyDescent="0.25">
      <c r="A4" t="s">
        <v>22</v>
      </c>
      <c r="B4" t="s">
        <v>28</v>
      </c>
      <c r="C4" t="s">
        <v>37</v>
      </c>
      <c r="D4" t="s">
        <v>51</v>
      </c>
      <c r="E4" t="s">
        <v>58</v>
      </c>
      <c r="F4" t="s">
        <v>65</v>
      </c>
      <c r="G4" t="s">
        <v>69</v>
      </c>
      <c r="H4" t="s">
        <v>73</v>
      </c>
      <c r="I4" t="s">
        <v>70</v>
      </c>
      <c r="J4" t="s">
        <v>85</v>
      </c>
      <c r="K4" t="s">
        <v>90</v>
      </c>
      <c r="L4" t="s">
        <v>96</v>
      </c>
      <c r="M4" t="s">
        <v>102</v>
      </c>
      <c r="N4" t="s">
        <v>107</v>
      </c>
      <c r="O4" t="s">
        <v>113</v>
      </c>
    </row>
    <row r="5" spans="1:16" x14ac:dyDescent="0.25">
      <c r="A5" t="s">
        <v>23</v>
      </c>
      <c r="B5" t="s">
        <v>29</v>
      </c>
      <c r="C5" t="s">
        <v>35</v>
      </c>
      <c r="D5" t="s">
        <v>57</v>
      </c>
      <c r="E5" t="s">
        <v>61</v>
      </c>
      <c r="F5" t="s">
        <v>62</v>
      </c>
      <c r="G5" t="s">
        <v>70</v>
      </c>
      <c r="H5" t="s">
        <v>72</v>
      </c>
      <c r="I5" t="s">
        <v>77</v>
      </c>
      <c r="J5" t="s">
        <v>86</v>
      </c>
      <c r="K5" t="s">
        <v>92</v>
      </c>
      <c r="L5" t="s">
        <v>95</v>
      </c>
      <c r="M5" t="s">
        <v>103</v>
      </c>
      <c r="N5" t="s">
        <v>106</v>
      </c>
      <c r="O5" t="s">
        <v>112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 1</vt:lpstr>
      <vt:lpstr>Assessment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Lamble</dc:creator>
  <cp:lastModifiedBy>James Lamble</cp:lastModifiedBy>
  <dcterms:created xsi:type="dcterms:W3CDTF">2024-02-29T06:12:01Z</dcterms:created>
  <dcterms:modified xsi:type="dcterms:W3CDTF">2024-03-06T08:33:19Z</dcterms:modified>
</cp:coreProperties>
</file>